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kikakutokyo-my.sharepoint.com/personal/yamazaki_tekikaku_jp/Documents/ワンパブ_500円Excel2025/"/>
    </mc:Choice>
  </mc:AlternateContent>
  <xr:revisionPtr revIDLastSave="11" documentId="13_ncr:1_{C244C013-4608-41D4-838E-FD9B0578F57B}" xr6:coauthVersionLast="47" xr6:coauthVersionMax="47" xr10:uidLastSave="{29BE6E51-B29A-47FB-81B5-5EF98A50631E}"/>
  <bookViews>
    <workbookView xWindow="-110" yWindow="-110" windowWidth="23260" windowHeight="14860" firstSheet="3" activeTab="3" xr2:uid="{A3930BF0-805F-4352-ADFB-5F1285D50B8F}"/>
  </bookViews>
  <sheets>
    <sheet name="商品リスト" sheetId="2" state="hidden" r:id="rId1"/>
    <sheet name="見積書" sheetId="3" state="hidden" r:id="rId2"/>
    <sheet name="納品書" sheetId="4" state="hidden" r:id="rId3"/>
    <sheet name="請求書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C16" i="4"/>
  <c r="E16" i="4" s="1"/>
  <c r="B16" i="4"/>
  <c r="C15" i="4"/>
  <c r="E15" i="4" s="1"/>
  <c r="B15" i="4"/>
  <c r="C14" i="4"/>
  <c r="E14" i="4" s="1"/>
  <c r="B14" i="4"/>
  <c r="C13" i="4"/>
  <c r="E13" i="4" s="1"/>
  <c r="B13" i="4"/>
  <c r="C12" i="4"/>
  <c r="E12" i="4" s="1"/>
  <c r="B12" i="4"/>
  <c r="C11" i="4"/>
  <c r="E11" i="4" s="1"/>
  <c r="B11" i="4"/>
  <c r="D4" i="4"/>
  <c r="C16" i="3"/>
  <c r="E16" i="3" s="1"/>
  <c r="B16" i="3"/>
  <c r="C15" i="3"/>
  <c r="E15" i="3" s="1"/>
  <c r="B15" i="3"/>
  <c r="C14" i="3"/>
  <c r="E14" i="3" s="1"/>
  <c r="B14" i="3"/>
  <c r="C13" i="3"/>
  <c r="E13" i="3" s="1"/>
  <c r="B13" i="3"/>
  <c r="C12" i="3"/>
  <c r="E12" i="3" s="1"/>
  <c r="B12" i="3"/>
  <c r="C11" i="3"/>
  <c r="E11" i="3" s="1"/>
  <c r="B11" i="3"/>
  <c r="D4" i="3"/>
  <c r="E17" i="4" l="1"/>
  <c r="E17" i="3"/>
  <c r="D4" i="1"/>
  <c r="E18" i="4" l="1"/>
  <c r="E19" i="4" s="1"/>
  <c r="E18" i="3"/>
  <c r="E19" i="3" s="1"/>
  <c r="A7" i="3" s="1"/>
  <c r="E12" i="1"/>
  <c r="E13" i="1"/>
  <c r="E14" i="1"/>
  <c r="C15" i="1"/>
  <c r="E15" i="1" s="1"/>
  <c r="C16" i="1"/>
  <c r="E16" i="1" s="1"/>
  <c r="E11" i="1"/>
  <c r="E17" i="1" l="1"/>
  <c r="E18" i="1" l="1"/>
  <c r="E19" i="1" s="1"/>
  <c r="A7" i="1" s="1"/>
</calcChain>
</file>

<file path=xl/sharedStrings.xml><?xml version="1.0" encoding="utf-8"?>
<sst xmlns="http://schemas.openxmlformats.org/spreadsheetml/2006/main" count="70" uniqueCount="44">
  <si>
    <t>注文番号</t>
    <rPh sb="0" eb="2">
      <t>チュウモン</t>
    </rPh>
    <rPh sb="2" eb="4">
      <t>バンゴウ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</si>
  <si>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</si>
  <si>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</si>
  <si>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クラウドチェア</t>
    <phoneticPr fontId="3"/>
  </si>
  <si>
    <t>ワークステーション</t>
    <phoneticPr fontId="3"/>
  </si>
  <si>
    <t>ミーティングテーブル</t>
    <phoneticPr fontId="3"/>
  </si>
  <si>
    <t>ホワイトボード</t>
    <phoneticPr fontId="3"/>
  </si>
  <si>
    <t>チェアハンガー</t>
    <phoneticPr fontId="3"/>
  </si>
  <si>
    <t>メッシュチェア</t>
    <phoneticPr fontId="3"/>
  </si>
  <si>
    <t>スチールラック</t>
    <phoneticPr fontId="3"/>
  </si>
  <si>
    <t>名刺ケース</t>
    <rPh sb="0" eb="2">
      <t>メイシ</t>
    </rPh>
    <phoneticPr fontId="3"/>
  </si>
  <si>
    <t>フットレスト</t>
    <phoneticPr fontId="3"/>
  </si>
  <si>
    <t>見　積　書</t>
    <rPh sb="0" eb="1">
      <t>ミ</t>
    </rPh>
    <rPh sb="2" eb="3">
      <t>セキ</t>
    </rPh>
    <rPh sb="4" eb="5">
      <t>ショ</t>
    </rPh>
    <phoneticPr fontId="3"/>
  </si>
  <si>
    <t>株式会社 ABCアシスタント 様</t>
    <phoneticPr fontId="3"/>
  </si>
  <si>
    <t>見積番号：</t>
    <rPh sb="0" eb="2">
      <t>ミツモリ</t>
    </rPh>
    <rPh sb="2" eb="4">
      <t>バンゴウ</t>
    </rPh>
    <phoneticPr fontId="3"/>
  </si>
  <si>
    <t>下記のとおり、御見積もり申し上げます。</t>
    <rPh sb="0" eb="2">
      <t>カキ</t>
    </rPh>
    <rPh sb="7" eb="10">
      <t>オミツ</t>
    </rPh>
    <rPh sb="12" eb="13">
      <t>モウ</t>
    </rPh>
    <rPh sb="14" eb="15">
      <t>ア</t>
    </rPh>
    <phoneticPr fontId="3"/>
  </si>
  <si>
    <t>〒100-0001</t>
    <phoneticPr fontId="3"/>
  </si>
  <si>
    <t>東京都千代田区霞が関x-xx-x</t>
    <phoneticPr fontId="3"/>
  </si>
  <si>
    <t>株式会社 △△什器販売</t>
    <rPh sb="0" eb="4">
      <t>カブシキガイシャ</t>
    </rPh>
    <rPh sb="7" eb="9">
      <t>ジュウキ</t>
    </rPh>
    <rPh sb="9" eb="11">
      <t>ハンバイ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</si>
  <si>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</si>
  <si>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</si>
  <si>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</si>
  <si>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</si>
  <si>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納品場所：</t>
    <rPh sb="0" eb="2">
      <t>ノウヒン</t>
    </rPh>
    <rPh sb="2" eb="4">
      <t>バショ</t>
    </rPh>
    <phoneticPr fontId="3"/>
  </si>
  <si>
    <t>消費税額</t>
    <rPh sb="0" eb="3">
      <t>ショウヒゼイ</t>
    </rPh>
    <rPh sb="3" eb="4">
      <t>ガク</t>
    </rPh>
    <phoneticPr fontId="3"/>
  </si>
  <si>
    <t>有効期限：</t>
    <rPh sb="0" eb="2">
      <t>ユウコウ</t>
    </rPh>
    <rPh sb="2" eb="4">
      <t>キゲン</t>
    </rPh>
    <phoneticPr fontId="3"/>
  </si>
  <si>
    <t>発行日から30日</t>
    <rPh sb="0" eb="2">
      <t>ハッコウ</t>
    </rPh>
    <rPh sb="2" eb="3">
      <t>ビ</t>
    </rPh>
    <rPh sb="7" eb="8">
      <t>ニチ</t>
    </rPh>
    <phoneticPr fontId="3"/>
  </si>
  <si>
    <t>税込合計金額</t>
    <rPh sb="0" eb="2">
      <t>ゼイコミ</t>
    </rPh>
    <rPh sb="2" eb="4">
      <t>ゴウケイ</t>
    </rPh>
    <rPh sb="4" eb="6">
      <t>キンガク</t>
    </rPh>
    <phoneticPr fontId="3"/>
  </si>
  <si>
    <t>納　品　書</t>
    <rPh sb="0" eb="1">
      <t>オサメ</t>
    </rPh>
    <rPh sb="2" eb="3">
      <t>ヒン</t>
    </rPh>
    <rPh sb="4" eb="5">
      <t>ショ</t>
    </rPh>
    <phoneticPr fontId="3"/>
  </si>
  <si>
    <t>納品番号：</t>
    <rPh sb="0" eb="2">
      <t>ノウヒン</t>
    </rPh>
    <rPh sb="2" eb="4">
      <t>バンゴウ</t>
    </rPh>
    <phoneticPr fontId="3"/>
  </si>
  <si>
    <t>下記のとおり、納品いたしました。</t>
    <rPh sb="0" eb="2">
      <t>カキ</t>
    </rPh>
    <rPh sb="7" eb="9">
      <t>ノウヒン</t>
    </rPh>
    <phoneticPr fontId="3"/>
  </si>
  <si>
    <t>摘要：</t>
    <rPh sb="0" eb="2">
      <t>テキヨウ</t>
    </rPh>
    <phoneticPr fontId="3"/>
  </si>
  <si>
    <t>毎度ありがとうございます。</t>
    <rPh sb="0" eb="2">
      <t>マイド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</si>
  <si>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</si>
  <si>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請求番号：</t>
    <rPh sb="0" eb="2">
      <t>セイキュウ</t>
    </rPh>
    <rPh sb="2" eb="4">
      <t>バンゴウ</t>
    </rPh>
    <phoneticPr fontId="3"/>
  </si>
  <si>
    <t>下記のとおり、ご請求申し上げます。</t>
    <rPh sb="0" eb="2">
      <t>カキ</t>
    </rPh>
    <rPh sb="8" eb="10">
      <t>セイキュウ</t>
    </rPh>
    <rPh sb="10" eb="11">
      <t>モウ</t>
    </rPh>
    <rPh sb="12" eb="13">
      <t>ア</t>
    </rPh>
    <phoneticPr fontId="3"/>
  </si>
  <si>
    <t>備考</t>
    <rPh sb="0" eb="2">
      <t>ビコウ</t>
    </rPh>
    <phoneticPr fontId="3"/>
  </si>
  <si>
    <t>クラウドチェア</t>
  </si>
  <si>
    <t>ワークステーション</t>
  </si>
  <si>
    <t>ミーティングテーブル</t>
  </si>
  <si>
    <t>ホワイトボード</t>
  </si>
  <si>
    <t>【振込先】</t>
    <rPh sb="1" eb="4">
      <t>フリコミサキ</t>
    </rPh>
    <phoneticPr fontId="3"/>
  </si>
  <si>
    <t>○○銀行　霞が関支店</t>
    <rPh sb="2" eb="4">
      <t>ギンコウ</t>
    </rPh>
    <rPh sb="5" eb="6">
      <t>カスミ</t>
    </rPh>
    <rPh sb="7" eb="8">
      <t>セキ</t>
    </rPh>
    <rPh sb="8" eb="10">
      <t>シテン</t>
    </rPh>
    <phoneticPr fontId="3"/>
  </si>
  <si>
    <t>普通 xxxxxxx</t>
    <rPh sb="0" eb="2">
      <t>フツウ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</si>
</sst>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5" tint="-0.499984740745262"/>
      <name val="游ゴシック"/>
      <family val="3"/>
      <charset val="128"/>
      <scheme val="minor"/>
    </font>
    <font>
      <sz val="11"/>
      <color theme="7" tint="-0.499984740745262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9" fontId="0" fillId="0" borderId="3" xfId="0" applyNumberFormat="1" applyBorder="1" applyAlignment="1">
      <alignment horizontal="center" vertical="center"/>
    </xf>
    <xf numFmtId="38" fontId="0" fillId="0" borderId="0" xfId="1" applyFont="1">
      <alignment vertical="center"/>
    </xf>
    <xf numFmtId="38" fontId="7" fillId="0" borderId="3" xfId="1" applyFont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3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9" fillId="8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38" fontId="0" fillId="10" borderId="3" xfId="1" applyFont="1" applyFill="1" applyBorder="1">
      <alignment vertical="center"/>
    </xf>
    <xf numFmtId="0" fontId="9" fillId="8" borderId="3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176" fontId="8" fillId="8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176" fontId="8" fillId="6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7" fontId="0" fillId="0" borderId="2" xfId="0" applyNumberFormat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27C7D0-1FEF-4774-B94E-AD0ED9163FF5}" name="テーブル1" displayName="テーブル1" ref="A1:C10" totalsRowShown="0" headerRowDxfId="2">
  <autoFilter ref="A1:C10" xr:uid="{8CF35C7F-A950-4BC4-9523-D8D265EA47B5}"/>
  <tableColumns count="3">
    <tableColumn id="1" xr3:uid="{68BF80E7-C74B-4351-B5D6-47EF03554793}" name="注文番号" dataDxfId="1"/>
    <tableColumn id="2" xr3:uid="{2D42F358-4D49-4BC3-951D-DE4439CD7039}" name="商品名"/>
    <tableColumn id="3" xr3:uid="{6DC2508A-BF2C-472B-A018-A6F940C5A545}" name="本体価格" dataDxfId="0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1267-E332-4586-AC00-CFB58A0EFD40}">
  <dimension ref="A1:C10"/>
  <sheetViews>
    <sheetView workbookViewId="0">
      <selection activeCell="F6" sqref="F6"/>
    </sheetView>
  </sheetViews>
  <sheetFormatPr defaultRowHeight="18"/>
  <cols>
    <col min="1" max="1" width="11.25" bestFit="1" customWidth="1"/>
    <col min="2" max="2" width="21" customWidth="1"/>
    <col min="3" max="3" width="11.25" bestFit="1" customWidth="1"/>
  </cols>
  <sheetData>
    <row r="1" spans="1:3">
      <c r="A1" s="13" t="s">
        <v>0</v>
      </c>
      <c r="B1" s="13" t="s">
        <v>1</v>
      </c>
      <c r="C1" s="13" t="s">
        <v>2</v>
      </c>
    </row>
    <row r="2" spans="1:3">
      <c r="A2" s="14">
        <v>1005</v>
      </c>
      <c r="B2" s="15" t="s">
        <v>3</v>
      </c>
      <c r="C2" s="16">
        <v>16900</v>
      </c>
    </row>
    <row r="3" spans="1:3">
      <c r="A3" s="19">
        <v>1006</v>
      </c>
      <c r="B3" t="s">
        <v>4</v>
      </c>
      <c r="C3" s="7">
        <v>89900</v>
      </c>
    </row>
    <row r="4" spans="1:3">
      <c r="A4" s="14">
        <v>1007</v>
      </c>
      <c r="B4" s="15" t="s">
        <v>5</v>
      </c>
      <c r="C4" s="16">
        <v>49400</v>
      </c>
    </row>
    <row r="5" spans="1:3">
      <c r="A5" s="19">
        <v>2003</v>
      </c>
      <c r="B5" t="s">
        <v>6</v>
      </c>
      <c r="C5" s="7">
        <v>7800</v>
      </c>
    </row>
    <row r="6" spans="1:3">
      <c r="A6" s="14">
        <v>2004</v>
      </c>
      <c r="B6" s="15" t="s">
        <v>7</v>
      </c>
      <c r="C6" s="16">
        <v>3000</v>
      </c>
    </row>
    <row r="7" spans="1:3">
      <c r="A7" s="19">
        <v>2005</v>
      </c>
      <c r="B7" t="s">
        <v>8</v>
      </c>
      <c r="C7" s="7">
        <v>28400</v>
      </c>
    </row>
    <row r="8" spans="1:3">
      <c r="A8" s="14">
        <v>3004</v>
      </c>
      <c r="B8" s="15" t="s">
        <v>9</v>
      </c>
      <c r="C8" s="16">
        <v>12300</v>
      </c>
    </row>
    <row r="9" spans="1:3">
      <c r="A9" s="19">
        <v>3005</v>
      </c>
      <c r="B9" t="s">
        <v>10</v>
      </c>
      <c r="C9" s="7">
        <v>1700</v>
      </c>
    </row>
    <row r="10" spans="1:3">
      <c r="A10" s="14">
        <v>3006</v>
      </c>
      <c r="B10" s="15" t="s">
        <v>11</v>
      </c>
      <c r="C10" s="16">
        <v>2500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8DA8B-9D90-4F54-B068-D7EC022C6B2F}">
  <dimension ref="A1:E19"/>
  <sheetViews>
    <sheetView workbookViewId="0">
      <selection activeCell="I14" sqref="I14"/>
    </sheetView>
  </sheetViews>
  <sheetFormatPr defaultRowHeight="18"/>
  <cols>
    <col min="1" max="1" width="11.625" customWidth="1"/>
    <col min="2" max="2" width="28.625" customWidth="1"/>
    <col min="3" max="5" width="11.625" customWidth="1"/>
  </cols>
  <sheetData>
    <row r="1" spans="1:5" ht="29.1">
      <c r="A1" s="24" t="s">
        <v>12</v>
      </c>
      <c r="B1" s="24"/>
      <c r="C1" s="24"/>
      <c r="D1" s="24"/>
      <c r="E1" s="24"/>
    </row>
    <row r="2" spans="1:5" ht="12" customHeight="1"/>
    <row r="3" spans="1:5">
      <c r="A3" s="32" t="s">
        <v>13</v>
      </c>
      <c r="B3" s="33"/>
      <c r="D3" s="1" t="s">
        <v>14</v>
      </c>
      <c r="E3" s="1">
        <v>100001</v>
      </c>
    </row>
    <row r="4" spans="1:5">
      <c r="A4" s="33"/>
      <c r="B4" s="33"/>
      <c r="D4" s="34">
        <f ca="1">TODAY()</f>
        <v>45798</v>
      </c>
      <c r="E4" s="34"/>
    </row>
    <row r="5" spans="1:5" ht="12" customHeight="1"/>
    <row r="6" spans="1:5">
      <c r="A6" t="s">
        <v>15</v>
      </c>
      <c r="E6" s="2" t="s">
        <v>16</v>
      </c>
    </row>
    <row r="7" spans="1:5">
      <c r="A7" s="25">
        <f>E19</f>
        <v>678260</v>
      </c>
      <c r="B7" s="25"/>
      <c r="E7" s="2" t="s">
        <v>17</v>
      </c>
    </row>
    <row r="8" spans="1:5">
      <c r="A8" s="25"/>
      <c r="B8" s="25"/>
      <c r="E8" s="2" t="s">
        <v>18</v>
      </c>
    </row>
    <row r="10" spans="1:5">
      <c r="A10" s="17" t="s">
        <v>0</v>
      </c>
      <c r="B10" s="17" t="s">
        <v>1</v>
      </c>
      <c r="C10" s="17" t="s">
        <v>19</v>
      </c>
      <c r="D10" s="17" t="s">
        <v>20</v>
      </c>
      <c r="E10" s="17" t="s">
        <v>21</v>
      </c>
    </row>
    <row r="11" spans="1:5">
      <c r="A11" s="3">
        <v>1005</v>
      </c>
      <c r="B11" s="4" t="str">
        <f>IFERROR(VLOOKUP(A11,テーブル1[],2,FALSE),"")</f>
        <v>クラウドチェア</v>
      </c>
      <c r="C11" s="5">
        <f>IFERROR(VLOOKUP(A11,テーブル1[],3,FALSE),"")</f>
        <v>16900</v>
      </c>
      <c r="D11" s="4">
        <v>2</v>
      </c>
      <c r="E11" s="5">
        <f>IFERROR(C11*D11,"")</f>
        <v>33800</v>
      </c>
    </row>
    <row r="12" spans="1:5">
      <c r="A12" s="3">
        <v>1006</v>
      </c>
      <c r="B12" s="4" t="str">
        <f>IFERROR(VLOOKUP(A12,テーブル1[],2,FALSE),"")</f>
        <v>ワークステーション</v>
      </c>
      <c r="C12" s="5">
        <f>IFERROR(VLOOKUP(A12,テーブル1[],3,FALSE),"")</f>
        <v>89900</v>
      </c>
      <c r="D12" s="4">
        <v>2</v>
      </c>
      <c r="E12" s="5">
        <f t="shared" ref="E12:E16" si="0">IFERROR(C12*D12,"")</f>
        <v>179800</v>
      </c>
    </row>
    <row r="13" spans="1:5">
      <c r="A13" s="3">
        <v>1007</v>
      </c>
      <c r="B13" s="4" t="str">
        <f>IFERROR(VLOOKUP(A13,テーブル1[],2,FALSE),"")</f>
        <v>ミーティングテーブル</v>
      </c>
      <c r="C13" s="5">
        <f>IFERROR(VLOOKUP(A13,テーブル1[],3,FALSE),"")</f>
        <v>49400</v>
      </c>
      <c r="D13" s="4">
        <v>8</v>
      </c>
      <c r="E13" s="5">
        <f t="shared" si="0"/>
        <v>395200</v>
      </c>
    </row>
    <row r="14" spans="1:5">
      <c r="A14" s="3">
        <v>2003</v>
      </c>
      <c r="B14" s="4" t="str">
        <f>IFERROR(VLOOKUP(A14,テーブル1[],2,FALSE),"")</f>
        <v>ホワイトボード</v>
      </c>
      <c r="C14" s="5">
        <f>IFERROR(VLOOKUP(A14,テーブル1[],3,FALSE),"")</f>
        <v>7800</v>
      </c>
      <c r="D14" s="4">
        <v>1</v>
      </c>
      <c r="E14" s="5">
        <f t="shared" si="0"/>
        <v>7800</v>
      </c>
    </row>
    <row r="15" spans="1:5">
      <c r="A15" s="3"/>
      <c r="B15" s="4" t="str">
        <f>IFERROR(VLOOKUP(A15,テーブル1[],2,FALSE),"")</f>
        <v/>
      </c>
      <c r="C15" s="5" t="str">
        <f>IFERROR(VLOOKUP(A15,テーブル1[],3,FALSE),"")</f>
        <v/>
      </c>
      <c r="D15" s="4"/>
      <c r="E15" s="5" t="str">
        <f t="shared" si="0"/>
        <v/>
      </c>
    </row>
    <row r="16" spans="1:5">
      <c r="A16" s="3"/>
      <c r="B16" s="4" t="str">
        <f>IFERROR(VLOOKUP(A16,テーブル1[],2,FALSE),"")</f>
        <v/>
      </c>
      <c r="C16" s="5" t="str">
        <f>IFERROR(VLOOKUP(A16,テーブル1[],3,FALSE),"")</f>
        <v/>
      </c>
      <c r="D16" s="4"/>
      <c r="E16" s="5" t="str">
        <f t="shared" si="0"/>
        <v/>
      </c>
    </row>
    <row r="17" spans="1:5">
      <c r="C17" s="23" t="s">
        <v>22</v>
      </c>
      <c r="D17" s="23"/>
      <c r="E17" s="5">
        <f>SUM(E11:E16)</f>
        <v>616600</v>
      </c>
    </row>
    <row r="18" spans="1:5">
      <c r="A18" s="9" t="s">
        <v>23</v>
      </c>
      <c r="C18" s="17" t="s">
        <v>24</v>
      </c>
      <c r="D18" s="6">
        <v>0.1</v>
      </c>
      <c r="E18" s="5">
        <f>ROUNDDOWN(E17*D18,0)</f>
        <v>61660</v>
      </c>
    </row>
    <row r="19" spans="1:5">
      <c r="A19" s="9" t="s">
        <v>25</v>
      </c>
      <c r="B19" t="s">
        <v>26</v>
      </c>
      <c r="C19" s="23" t="s">
        <v>27</v>
      </c>
      <c r="D19" s="23"/>
      <c r="E19" s="8">
        <f>E17+E18</f>
        <v>678260</v>
      </c>
    </row>
  </sheetData>
  <mergeCells count="6">
    <mergeCell ref="C19:D19"/>
    <mergeCell ref="A1:E1"/>
    <mergeCell ref="A3:B4"/>
    <mergeCell ref="D4:E4"/>
    <mergeCell ref="A7:B8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85F2-CE2C-4BB1-A674-C52C6117B086}">
  <dimension ref="A1:E19"/>
  <sheetViews>
    <sheetView workbookViewId="0">
      <selection sqref="A1:E1"/>
    </sheetView>
  </sheetViews>
  <sheetFormatPr defaultRowHeight="18"/>
  <cols>
    <col min="1" max="1" width="11.625" customWidth="1"/>
    <col min="2" max="2" width="28.625" customWidth="1"/>
    <col min="3" max="5" width="11.625" customWidth="1"/>
  </cols>
  <sheetData>
    <row r="1" spans="1:5" ht="29.1">
      <c r="A1" s="26" t="s">
        <v>28</v>
      </c>
      <c r="B1" s="26"/>
      <c r="C1" s="26"/>
      <c r="D1" s="26"/>
      <c r="E1" s="26"/>
    </row>
    <row r="2" spans="1:5" ht="12" customHeight="1"/>
    <row r="3" spans="1:5" ht="18.75" customHeight="1">
      <c r="A3" s="32" t="s">
        <v>13</v>
      </c>
      <c r="B3" s="33"/>
      <c r="D3" s="1" t="s">
        <v>29</v>
      </c>
      <c r="E3" s="1">
        <v>100001</v>
      </c>
    </row>
    <row r="4" spans="1:5" ht="18.75" customHeight="1">
      <c r="A4" s="33"/>
      <c r="B4" s="33"/>
      <c r="D4" s="34">
        <f ca="1">TODAY()</f>
        <v>45798</v>
      </c>
      <c r="E4" s="34"/>
    </row>
    <row r="5" spans="1:5" ht="12" customHeight="1"/>
    <row r="6" spans="1:5">
      <c r="A6" t="s">
        <v>30</v>
      </c>
      <c r="E6" s="2" t="s">
        <v>16</v>
      </c>
    </row>
    <row r="7" spans="1:5">
      <c r="E7" s="2" t="s">
        <v>17</v>
      </c>
    </row>
    <row r="8" spans="1:5">
      <c r="E8" s="2" t="s">
        <v>18</v>
      </c>
    </row>
    <row r="10" spans="1:5">
      <c r="A10" s="18" t="s">
        <v>0</v>
      </c>
      <c r="B10" s="18" t="s">
        <v>1</v>
      </c>
      <c r="C10" s="18" t="s">
        <v>19</v>
      </c>
      <c r="D10" s="18" t="s">
        <v>20</v>
      </c>
      <c r="E10" s="18" t="s">
        <v>21</v>
      </c>
    </row>
    <row r="11" spans="1:5">
      <c r="A11" s="3">
        <v>1005</v>
      </c>
      <c r="B11" s="4" t="str">
        <f>IFERROR(VLOOKUP(A11,テーブル1[],2,FALSE),"")</f>
        <v>クラウドチェア</v>
      </c>
      <c r="C11" s="5">
        <f>IFERROR(VLOOKUP(A11,テーブル1[],3,FALSE),"")</f>
        <v>16900</v>
      </c>
      <c r="D11" s="4">
        <v>2</v>
      </c>
      <c r="E11" s="5">
        <f>IFERROR(C11*D11,"")</f>
        <v>33800</v>
      </c>
    </row>
    <row r="12" spans="1:5">
      <c r="A12" s="3">
        <v>1006</v>
      </c>
      <c r="B12" s="4" t="str">
        <f>IFERROR(VLOOKUP(A12,テーブル1[],2,FALSE),"")</f>
        <v>ワークステーション</v>
      </c>
      <c r="C12" s="5">
        <f>IFERROR(VLOOKUP(A12,テーブル1[],3,FALSE),"")</f>
        <v>89900</v>
      </c>
      <c r="D12" s="4">
        <v>2</v>
      </c>
      <c r="E12" s="5">
        <f t="shared" ref="E12:E16" si="0">IFERROR(C12*D12,"")</f>
        <v>179800</v>
      </c>
    </row>
    <row r="13" spans="1:5">
      <c r="A13" s="3">
        <v>1007</v>
      </c>
      <c r="B13" s="4" t="str">
        <f>IFERROR(VLOOKUP(A13,テーブル1[],2,FALSE),"")</f>
        <v>ミーティングテーブル</v>
      </c>
      <c r="C13" s="5">
        <f>IFERROR(VLOOKUP(A13,テーブル1[],3,FALSE),"")</f>
        <v>49400</v>
      </c>
      <c r="D13" s="4">
        <v>8</v>
      </c>
      <c r="E13" s="5">
        <f t="shared" si="0"/>
        <v>395200</v>
      </c>
    </row>
    <row r="14" spans="1:5">
      <c r="A14" s="3">
        <v>2003</v>
      </c>
      <c r="B14" s="4" t="str">
        <f>IFERROR(VLOOKUP(A14,テーブル1[],2,FALSE),"")</f>
        <v>ホワイトボード</v>
      </c>
      <c r="C14" s="5">
        <f>IFERROR(VLOOKUP(A14,テーブル1[],3,FALSE),"")</f>
        <v>7800</v>
      </c>
      <c r="D14" s="4">
        <v>1</v>
      </c>
      <c r="E14" s="5">
        <f t="shared" si="0"/>
        <v>7800</v>
      </c>
    </row>
    <row r="15" spans="1:5">
      <c r="A15" s="3"/>
      <c r="B15" s="4" t="str">
        <f>IFERROR(VLOOKUP(A15,テーブル1[],2,FALSE),"")</f>
        <v/>
      </c>
      <c r="C15" s="5" t="str">
        <f>IFERROR(VLOOKUP(A15,テーブル1[],3,FALSE),"")</f>
        <v/>
      </c>
      <c r="D15" s="4"/>
      <c r="E15" s="5" t="str">
        <f t="shared" si="0"/>
        <v/>
      </c>
    </row>
    <row r="16" spans="1:5">
      <c r="A16" s="3"/>
      <c r="B16" s="4" t="str">
        <f>IFERROR(VLOOKUP(A16,テーブル1[],2,FALSE),"")</f>
        <v/>
      </c>
      <c r="C16" s="5" t="str">
        <f>IFERROR(VLOOKUP(A16,テーブル1[],3,FALSE),"")</f>
        <v/>
      </c>
      <c r="D16" s="4"/>
      <c r="E16" s="5" t="str">
        <f t="shared" si="0"/>
        <v/>
      </c>
    </row>
    <row r="17" spans="1:5">
      <c r="C17" s="27" t="s">
        <v>22</v>
      </c>
      <c r="D17" s="27"/>
      <c r="E17" s="5">
        <f>SUM(E11:E16)</f>
        <v>616600</v>
      </c>
    </row>
    <row r="18" spans="1:5">
      <c r="C18" s="18" t="s">
        <v>24</v>
      </c>
      <c r="D18" s="6">
        <v>0.1</v>
      </c>
      <c r="E18" s="5">
        <f>ROUNDDOWN(E17*D18,0)</f>
        <v>61660</v>
      </c>
    </row>
    <row r="19" spans="1:5">
      <c r="A19" s="2" t="s">
        <v>31</v>
      </c>
      <c r="B19" t="s">
        <v>32</v>
      </c>
      <c r="C19" s="27" t="s">
        <v>27</v>
      </c>
      <c r="D19" s="27"/>
      <c r="E19" s="8">
        <f>E17+E18</f>
        <v>678260</v>
      </c>
    </row>
  </sheetData>
  <mergeCells count="5">
    <mergeCell ref="A1:E1"/>
    <mergeCell ref="A3:B4"/>
    <mergeCell ref="D4:E4"/>
    <mergeCell ref="C17:D17"/>
    <mergeCell ref="C19:D19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2618-4FAE-4E3A-9F7B-03A3D6336B68}">
  <dimension ref="A1:F19"/>
  <sheetViews>
    <sheetView tabSelected="1" zoomScaleNormal="100" workbookViewId="0">
      <selection activeCell="J14" sqref="J14"/>
    </sheetView>
  </sheetViews>
  <sheetFormatPr defaultRowHeight="18"/>
  <cols>
    <col min="1" max="1" width="11.625" customWidth="1"/>
    <col min="2" max="2" width="28.625" customWidth="1"/>
    <col min="3" max="5" width="11.625" customWidth="1"/>
    <col min="6" max="6" width="0" hidden="1" customWidth="1"/>
  </cols>
  <sheetData>
    <row r="1" spans="1:6" ht="29.1">
      <c r="A1" s="31" t="s">
        <v>33</v>
      </c>
      <c r="B1" s="31"/>
      <c r="C1" s="31"/>
      <c r="D1" s="31"/>
      <c r="E1" s="31"/>
    </row>
    <row r="2" spans="1:6" ht="12" customHeight="1"/>
    <row r="3" spans="1:6" ht="18.75" customHeight="1">
      <c r="A3" s="35" t="s">
        <v>13</v>
      </c>
      <c r="B3" s="36"/>
      <c r="D3" s="1" t="s">
        <v>34</v>
      </c>
      <c r="E3" s="10">
        <v>100001</v>
      </c>
    </row>
    <row r="4" spans="1:6" ht="18.75" customHeight="1">
      <c r="A4" s="36"/>
      <c r="B4" s="36"/>
      <c r="D4" s="34">
        <f ca="1">TODAY()</f>
        <v>45798</v>
      </c>
      <c r="E4" s="34"/>
    </row>
    <row r="5" spans="1:6" ht="12" customHeight="1"/>
    <row r="6" spans="1:6">
      <c r="A6" t="s">
        <v>35</v>
      </c>
      <c r="E6" s="2" t="s">
        <v>16</v>
      </c>
    </row>
    <row r="7" spans="1:6">
      <c r="A7" s="30">
        <f>E19</f>
        <v>678260</v>
      </c>
      <c r="B7" s="30"/>
      <c r="E7" s="2" t="s">
        <v>17</v>
      </c>
    </row>
    <row r="8" spans="1:6">
      <c r="A8" s="30"/>
      <c r="B8" s="30"/>
      <c r="E8" s="2" t="s">
        <v>18</v>
      </c>
    </row>
    <row r="10" spans="1:6">
      <c r="A10" s="20" t="s">
        <v>0</v>
      </c>
      <c r="B10" s="20" t="s">
        <v>1</v>
      </c>
      <c r="C10" s="20" t="s">
        <v>19</v>
      </c>
      <c r="D10" s="20" t="s">
        <v>20</v>
      </c>
      <c r="E10" s="20" t="s">
        <v>21</v>
      </c>
      <c r="F10" s="20" t="s">
        <v>36</v>
      </c>
    </row>
    <row r="11" spans="1:6">
      <c r="A11" s="11">
        <v>1005</v>
      </c>
      <c r="B11" s="4" t="s">
        <v>37</v>
      </c>
      <c r="C11" s="5">
        <v>16900</v>
      </c>
      <c r="D11" s="12">
        <v>2</v>
      </c>
      <c r="E11" s="5">
        <f>IFERROR(C11*D11,"")</f>
        <v>33800</v>
      </c>
      <c r="F11" s="21"/>
    </row>
    <row r="12" spans="1:6">
      <c r="A12" s="11">
        <v>1006</v>
      </c>
      <c r="B12" s="4" t="s">
        <v>38</v>
      </c>
      <c r="C12" s="5">
        <v>89900</v>
      </c>
      <c r="D12" s="12">
        <v>2</v>
      </c>
      <c r="E12" s="5">
        <f t="shared" ref="E12:F16" si="0">IFERROR(C12*D12,"")</f>
        <v>179800</v>
      </c>
      <c r="F12" s="21"/>
    </row>
    <row r="13" spans="1:6">
      <c r="A13" s="11">
        <v>1007</v>
      </c>
      <c r="B13" s="4" t="s">
        <v>39</v>
      </c>
      <c r="C13" s="5">
        <v>49400</v>
      </c>
      <c r="D13" s="12">
        <v>8</v>
      </c>
      <c r="E13" s="5">
        <f t="shared" si="0"/>
        <v>395200</v>
      </c>
      <c r="F13" s="21"/>
    </row>
    <row r="14" spans="1:6">
      <c r="A14" s="11">
        <v>2003</v>
      </c>
      <c r="B14" s="4" t="s">
        <v>40</v>
      </c>
      <c r="C14" s="5">
        <v>7800</v>
      </c>
      <c r="D14" s="12">
        <v>1</v>
      </c>
      <c r="E14" s="5">
        <f t="shared" si="0"/>
        <v>7800</v>
      </c>
      <c r="F14" s="21"/>
    </row>
    <row r="15" spans="1:6">
      <c r="A15" s="11"/>
      <c r="B15" s="4"/>
      <c r="C15" s="5" t="str">
        <f>IFERROR(VLOOKUP(A15,テーブル1[],3,FALSE),"")</f>
        <v/>
      </c>
      <c r="D15" s="12"/>
      <c r="E15" s="5" t="str">
        <f t="shared" si="0"/>
        <v/>
      </c>
      <c r="F15" s="21"/>
    </row>
    <row r="16" spans="1:6">
      <c r="A16" s="11"/>
      <c r="B16" s="4"/>
      <c r="C16" s="5" t="str">
        <f>IFERROR(VLOOKUP(A16,テーブル1[],3,FALSE),"")</f>
        <v/>
      </c>
      <c r="D16" s="12"/>
      <c r="E16" s="5" t="str">
        <f t="shared" si="0"/>
        <v/>
      </c>
      <c r="F16" s="22" t="str">
        <f t="shared" si="0"/>
        <v/>
      </c>
    </row>
    <row r="17" spans="1:5">
      <c r="C17" s="29" t="s">
        <v>22</v>
      </c>
      <c r="D17" s="29"/>
      <c r="E17" s="5">
        <f>SUM(E11:E16)</f>
        <v>616600</v>
      </c>
    </row>
    <row r="18" spans="1:5">
      <c r="A18" s="28" t="s">
        <v>41</v>
      </c>
      <c r="B18" t="s">
        <v>42</v>
      </c>
      <c r="C18" s="20" t="s">
        <v>24</v>
      </c>
      <c r="D18" s="6">
        <v>0.1</v>
      </c>
      <c r="E18" s="5">
        <f>ROUNDDOWN(E17*D18,0)</f>
        <v>61660</v>
      </c>
    </row>
    <row r="19" spans="1:5">
      <c r="A19" s="28"/>
      <c r="B19" t="s">
        <v>43</v>
      </c>
      <c r="C19" s="29" t="s">
        <v>27</v>
      </c>
      <c r="D19" s="29"/>
      <c r="E19" s="8">
        <f>E17+E18</f>
        <v>678260</v>
      </c>
    </row>
  </sheetData>
  <mergeCells count="7">
    <mergeCell ref="A18:A19"/>
    <mergeCell ref="C19:D19"/>
    <mergeCell ref="A7:B8"/>
    <mergeCell ref="A1:E1"/>
    <mergeCell ref="A3:B4"/>
    <mergeCell ref="D4:E4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2019-03-24T10:05:31Z</dcterms:created>
  <dcterms:modified xsi:type="dcterms:W3CDTF">2025-05-21T06:24:11Z</dcterms:modified>
  <cp:category/>
  <cp:contentStatus/>
</cp:coreProperties>
</file>